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0\asp\PERSONALE\Contrattazione decentrata\Contratto decentrato 2022\"/>
    </mc:Choice>
  </mc:AlternateContent>
  <xr:revisionPtr revIDLastSave="0" documentId="13_ncr:1_{4A8AC5A1-ADCC-429D-9741-0EF16A177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ilizzo fondo" sheetId="3" r:id="rId1"/>
  </sheets>
  <externalReferences>
    <externalReference r:id="rId2"/>
    <externalReference r:id="rId3"/>
    <externalReference r:id="rId4"/>
  </externalReferences>
  <definedNames>
    <definedName name="_xlnm.Print_Area" localSheetId="0">'utilizzo fondo'!$A$1:$F$161</definedName>
  </definedNames>
  <calcPr calcId="181029"/>
</workbook>
</file>

<file path=xl/calcChain.xml><?xml version="1.0" encoding="utf-8"?>
<calcChain xmlns="http://schemas.openxmlformats.org/spreadsheetml/2006/main">
  <c r="B12" i="3" l="1"/>
  <c r="E24" i="3"/>
  <c r="D11" i="3" l="1"/>
  <c r="D12" i="3"/>
  <c r="D13" i="3"/>
  <c r="D10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8" i="3"/>
  <c r="D39" i="3"/>
  <c r="D41" i="3"/>
  <c r="D19" i="3"/>
  <c r="E19" i="3"/>
  <c r="E20" i="3"/>
  <c r="B11" i="3" l="1"/>
  <c r="B10" i="3"/>
  <c r="C111" i="3" l="1"/>
  <c r="C110" i="3"/>
  <c r="C109" i="3"/>
  <c r="C108" i="3"/>
  <c r="C107" i="3"/>
  <c r="C102" i="3" l="1"/>
  <c r="B102" i="3"/>
  <c r="B98" i="3"/>
  <c r="C104" i="3" l="1"/>
  <c r="B104" i="3"/>
  <c r="B38" i="3" l="1"/>
  <c r="B13" i="3" l="1"/>
  <c r="B41" i="3" l="1"/>
  <c r="B39" i="3" l="1"/>
  <c r="B40" i="3" s="1"/>
</calcChain>
</file>

<file path=xl/sharedStrings.xml><?xml version="1.0" encoding="utf-8"?>
<sst xmlns="http://schemas.openxmlformats.org/spreadsheetml/2006/main" count="167" uniqueCount="91">
  <si>
    <t>Risorse stabili</t>
  </si>
  <si>
    <t>Risorse variabili</t>
  </si>
  <si>
    <t>TOTALE</t>
  </si>
  <si>
    <t>Art. 17 CCNL 1/4/1999</t>
  </si>
  <si>
    <t>lett. b - progressioni economiche nella categoria</t>
  </si>
  <si>
    <t>lett. a - (incentivazione produttività e miglioramento servizi)</t>
  </si>
  <si>
    <t>lett. f - ind.specif.responsabilità cat. B-C</t>
  </si>
  <si>
    <t>lett. g - specifiche disp.di legge</t>
  </si>
  <si>
    <t>lett. h - CCIAA</t>
  </si>
  <si>
    <t>lett. i - Comuni</t>
  </si>
  <si>
    <t>Indennità comparto fondo</t>
  </si>
  <si>
    <t>ASP AZALEA - Castel San Giovanni (PC)</t>
  </si>
  <si>
    <t>PER L'AMMINISTRAZIONE:</t>
  </si>
  <si>
    <t>PER LE OO.SS.:</t>
  </si>
  <si>
    <t>PER LA RSU:</t>
  </si>
  <si>
    <t>_____________________</t>
  </si>
  <si>
    <t>lett. c - retribuzione posizione</t>
  </si>
  <si>
    <t>lett. d - ind.turno</t>
  </si>
  <si>
    <t>Ind.condizioni lavoro (ex  festività infrasett.turnisti)</t>
  </si>
  <si>
    <t>Ind.condizioni lavoro (ex  ind.infermieristica)</t>
  </si>
  <si>
    <t>Ind.condizioni lavoro (ex  ind.disagio OSS domic.)</t>
  </si>
  <si>
    <t>Ind.condizioni lavoro (ex  ind.rischio)</t>
  </si>
  <si>
    <t>Ind.condizioni lavoro (ex  ind.man.valori)</t>
  </si>
  <si>
    <t>Performance individuale</t>
  </si>
  <si>
    <t>Performance collettiva</t>
  </si>
  <si>
    <t>Ind.condizioni lavoro (ex pronta disp.)</t>
  </si>
  <si>
    <t>Totale utilizzo (senza performance)</t>
  </si>
  <si>
    <t>TOTALE UTILIZZO</t>
  </si>
  <si>
    <t>Diff. (performance)</t>
  </si>
  <si>
    <t>Risorse variabili (a specifica dest.)</t>
  </si>
  <si>
    <t>Ris.variabili a specifica dest.</t>
  </si>
  <si>
    <t>(vedi punto 1)</t>
  </si>
  <si>
    <t>(vedi punto 4)</t>
  </si>
  <si>
    <t>(vedi punto 2)</t>
  </si>
  <si>
    <t>(vedi punto 6)</t>
  </si>
  <si>
    <t>(vedi punto 7)</t>
  </si>
  <si>
    <t>Le parti concordano una indennità giornaliera di disagio pari a euro 10,00 liquidata mensilmente per i giorni di effettivo svolgimento dell'attività.</t>
  </si>
  <si>
    <t>(vedi punto 3)</t>
  </si>
  <si>
    <t>Le parti concordano una indennità giornaliera di disagio pari a euro 7,00 liquidata mensilmente per i giorni di effettivo svolgimento dell'attività.</t>
  </si>
  <si>
    <t>Le parti concordano una indennità giornaliera di disagio pari a euro 1,40 liquidata mensilmente per i giorni di effettivo svolgimento dell'attività.</t>
  </si>
  <si>
    <t>(vedi punto 5)</t>
  </si>
  <si>
    <t>Le parti concordano una indennità giornaliera di disagio pari a euro 1,55 liquidata mensilmente per i giorni di effettivo svolgimento dell'attività.</t>
  </si>
  <si>
    <t>Le parti concordano nella predisposizione di apposito progetto riguardante lechiamate in servizio d'urgenza, che verrà liquidato con euro 30,00/giorno.</t>
  </si>
  <si>
    <t>Ind.specif.responsabilità cat. B-C</t>
  </si>
  <si>
    <t>(vedi punto 8)</t>
  </si>
  <si>
    <t>1) Ind.condizioni lavoro (ex  festività infrasett.turnisti)</t>
  </si>
  <si>
    <t>2) Ind.condizioni lavoro (ex  ind.infermieristica)</t>
  </si>
  <si>
    <t>4) Ind.condizioni lavoro (ex  ind.rischio)</t>
  </si>
  <si>
    <t>5) Ind.condizioni lavoro (ex  ind.man.valori)</t>
  </si>
  <si>
    <t>6) Ind.condizioni lavoro (ex pronta disp.)</t>
  </si>
  <si>
    <t>7) Ind.specif.responsabilità cat. B-C</t>
  </si>
  <si>
    <t>8) Ris.variabili a specifica dest.</t>
  </si>
  <si>
    <t>FASCE PRESENZE PER PERFORMANCE INDIVIDUALE (1)</t>
  </si>
  <si>
    <t>Ore settimanali dovute</t>
  </si>
  <si>
    <t>Settimane lavorative</t>
  </si>
  <si>
    <t>Ore totali dovute</t>
  </si>
  <si>
    <t>Ferie (giorni)</t>
  </si>
  <si>
    <t>Ferie (ore)</t>
  </si>
  <si>
    <t>1^ fascia</t>
  </si>
  <si>
    <t>2^ fascia</t>
  </si>
  <si>
    <t>3^ fascia</t>
  </si>
  <si>
    <t>4^ fascia</t>
  </si>
  <si>
    <t>5^ fascia</t>
  </si>
  <si>
    <t>6^ fascia</t>
  </si>
  <si>
    <t>(6 gg./sett.)</t>
  </si>
  <si>
    <t>(5 gg./sett.)</t>
  </si>
  <si>
    <t>3) Ind.condizioni lavoro (ex  ind.OSS domiciliare)</t>
  </si>
  <si>
    <t>(fino a una settimana di assenza oltre le ferie)</t>
  </si>
  <si>
    <t>(fino a due settimane di assenza oltre le ferie)</t>
  </si>
  <si>
    <t>(fino a quattro settimane di assenza oltre le ferie)</t>
  </si>
  <si>
    <t>(fino a sei settimane di assenza oltre le ferie)</t>
  </si>
  <si>
    <t>(fino a otto settimane di assenza oltre le ferie)</t>
  </si>
  <si>
    <t>(oltre otto settimane di assenza oltre le ferie)</t>
  </si>
  <si>
    <t>Previsione produttività</t>
  </si>
  <si>
    <t>Produttività liquidata</t>
  </si>
  <si>
    <t>Firmato</t>
  </si>
  <si>
    <t>Le parti concordano una indennità giornaliera di disagio pari a euro 7,00 liquidata mensilmente per i giorni di effettivo svolgimento dell'attività. Non viene quantificata a parte in quanto viene prevista nell'importo complessivo.</t>
  </si>
  <si>
    <t>L'indennità viene erogata a RAA e pers.amm.vo per euro 1.440,00/anno e a Cordinatori, Resp.Hospice, RAS per euro 3.000,00/anno.</t>
  </si>
  <si>
    <t>Progetto "Pippi" servizio sociale (finanziamento ministeriale) e altre risorse a specifica destinazione.</t>
  </si>
  <si>
    <t>Superato</t>
  </si>
  <si>
    <t>DETERMINAZIONE FONDO RISORSE DECENTRATE 2022</t>
  </si>
  <si>
    <t>Risorse 2021</t>
  </si>
  <si>
    <t>DESTINAZIONE RISORSE DECENTRATE ANNO 2022</t>
  </si>
  <si>
    <t>Castel San Giovanni, 2022</t>
  </si>
  <si>
    <t>DESTINAZIONE RISORSE DECENTRATE ANNO 2022 - NOTE</t>
  </si>
  <si>
    <t>a luglio 2022</t>
  </si>
  <si>
    <t>ACCORDO ANNUALE SULL'UTILIZZO DEL FONDO RISORSE DECENTRATE (bozza3)</t>
  </si>
  <si>
    <t>lett. b - nuove PEO</t>
  </si>
  <si>
    <t>Diff. Utilizzo</t>
  </si>
  <si>
    <t>Castel San Giovanni, novembre 2022</t>
  </si>
  <si>
    <t>Progetto "Pippi" servizio sociale (finanziamento ministeriale) e altre risorse a specifica destinazione, nonché risorse cd. "etero-finanziate".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</si>
</sst>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4" fontId="3" fillId="0" borderId="0" xfId="0" applyNumberFormat="1" applyFont="1" applyAlignment="1">
      <alignment horizontal="center"/>
    </xf>
    <xf numFmtId="4" fontId="1" fillId="0" borderId="0" xfId="0" applyNumberFormat="1" applyFont="1"/>
    <xf numFmtId="0" fontId="0" fillId="0" borderId="0" xfId="0" applyAlignment="1">
      <alignment wrapText="1"/>
    </xf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4" fontId="10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10" fontId="2" fillId="0" borderId="0" xfId="0" applyNumberFormat="1" applyFont="1"/>
    <xf numFmtId="0" fontId="8" fillId="2" borderId="1" xfId="0" applyFont="1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3" fillId="0" borderId="0" xfId="0" applyNumberFormat="1" applyFont="1"/>
    <xf numFmtId="10" fontId="7" fillId="0" borderId="0" xfId="0" applyNumberFormat="1" applyFont="1"/>
    <xf numFmtId="0" fontId="11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ituzione%20fond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E/Contrattazione%20decentrata/Contratto%20decentrato%202021/Destinazione%20fondo%202021%20(definitiv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stituzione%20fondo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TUZIONE "/>
    </sheetNames>
    <sheetDataSet>
      <sheetData sheetId="0">
        <row r="22">
          <cell r="L22">
            <v>534754.69000000006</v>
          </cell>
        </row>
        <row r="45">
          <cell r="L45">
            <v>6000</v>
          </cell>
        </row>
        <row r="46">
          <cell r="L46">
            <v>18502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o fondo"/>
    </sheetNames>
    <sheetDataSet>
      <sheetData sheetId="0">
        <row r="10">
          <cell r="B10">
            <v>534862.05000000005</v>
          </cell>
        </row>
        <row r="11">
          <cell r="B11">
            <v>9488.2819999999992</v>
          </cell>
        </row>
        <row r="12">
          <cell r="B12">
            <v>10000</v>
          </cell>
        </row>
        <row r="13">
          <cell r="B13">
            <v>554350.33200000005</v>
          </cell>
        </row>
        <row r="19">
          <cell r="B19">
            <v>39931.666000000027</v>
          </cell>
        </row>
        <row r="20">
          <cell r="B20">
            <v>39931.666000000027</v>
          </cell>
        </row>
        <row r="21">
          <cell r="B21">
            <v>43500</v>
          </cell>
        </row>
        <row r="22">
          <cell r="B22">
            <v>0</v>
          </cell>
        </row>
        <row r="23">
          <cell r="B23">
            <v>229773</v>
          </cell>
        </row>
        <row r="24">
          <cell r="B24">
            <v>54330</v>
          </cell>
        </row>
        <row r="25">
          <cell r="B25">
            <v>34333</v>
          </cell>
        </row>
        <row r="26">
          <cell r="B26">
            <v>0</v>
          </cell>
        </row>
        <row r="27">
          <cell r="B27">
            <v>385</v>
          </cell>
        </row>
        <row r="28">
          <cell r="B28">
            <v>558</v>
          </cell>
        </row>
        <row r="29">
          <cell r="B29">
            <v>15800</v>
          </cell>
        </row>
        <row r="30">
          <cell r="B30">
            <v>17328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10000</v>
          </cell>
        </row>
        <row r="35">
          <cell r="B35">
            <v>68480</v>
          </cell>
        </row>
        <row r="37">
          <cell r="B37">
            <v>474487</v>
          </cell>
        </row>
        <row r="38">
          <cell r="B38">
            <v>554350.33200000005</v>
          </cell>
        </row>
        <row r="39">
          <cell r="B39">
            <v>-79863.332000000053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TUZIONE "/>
    </sheetNames>
    <sheetDataSet>
      <sheetData sheetId="0">
        <row r="45">
          <cell r="L45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2"/>
  <sheetViews>
    <sheetView tabSelected="1" view="pageBreakPreview" zoomScale="60" zoomScaleNormal="80" workbookViewId="0">
      <selection activeCell="B22" sqref="B22"/>
    </sheetView>
  </sheetViews>
  <sheetFormatPr defaultRowHeight="15" x14ac:dyDescent="0.25"/>
  <cols>
    <col min="1" max="1" width="52.85546875" customWidth="1"/>
    <col min="2" max="2" width="26" style="3" customWidth="1"/>
    <col min="3" max="3" width="18.140625" style="3" customWidth="1"/>
    <col min="4" max="4" width="20.28515625" style="3" customWidth="1"/>
    <col min="5" max="5" width="29.140625" customWidth="1"/>
    <col min="6" max="6" width="21.28515625" style="3" customWidth="1"/>
    <col min="7" max="7" width="12.28515625" bestFit="1" customWidth="1"/>
  </cols>
  <sheetData>
    <row r="1" spans="1:4" ht="18.75" x14ac:dyDescent="0.3">
      <c r="A1" s="28" t="s">
        <v>11</v>
      </c>
    </row>
    <row r="2" spans="1:4" x14ac:dyDescent="0.25">
      <c r="A2" s="4"/>
    </row>
    <row r="3" spans="1:4" x14ac:dyDescent="0.25">
      <c r="A3" s="4"/>
    </row>
    <row r="4" spans="1:4" ht="18.75" x14ac:dyDescent="0.3">
      <c r="A4" s="23" t="s">
        <v>86</v>
      </c>
      <c r="B4" s="24"/>
      <c r="C4" s="25"/>
    </row>
    <row r="5" spans="1:4" x14ac:dyDescent="0.25">
      <c r="A5" s="4"/>
    </row>
    <row r="7" spans="1:4" x14ac:dyDescent="0.25">
      <c r="A7" s="8" t="s">
        <v>80</v>
      </c>
      <c r="D7" s="21" t="s">
        <v>81</v>
      </c>
    </row>
    <row r="8" spans="1:4" x14ac:dyDescent="0.25">
      <c r="A8" s="5"/>
      <c r="B8" s="10"/>
      <c r="C8" s="10"/>
    </row>
    <row r="9" spans="1:4" x14ac:dyDescent="0.25">
      <c r="C9" s="15"/>
    </row>
    <row r="10" spans="1:4" x14ac:dyDescent="0.25">
      <c r="A10" t="s">
        <v>0</v>
      </c>
      <c r="B10" s="3">
        <f>'[1]COSTITUZIONE '!$L$22</f>
        <v>534754.69000000006</v>
      </c>
      <c r="D10" s="14">
        <f>'[2]utilizzo fondo'!$B10</f>
        <v>534862.05000000005</v>
      </c>
    </row>
    <row r="11" spans="1:4" x14ac:dyDescent="0.25">
      <c r="A11" t="s">
        <v>1</v>
      </c>
      <c r="B11" s="3">
        <f>'[1]COSTITUZIONE '!$L$46-'[1]COSTITUZIONE '!$L$45</f>
        <v>12502</v>
      </c>
      <c r="D11" s="14">
        <f>'[2]utilizzo fondo'!$B11</f>
        <v>9488.2819999999992</v>
      </c>
    </row>
    <row r="12" spans="1:4" x14ac:dyDescent="0.25">
      <c r="A12" t="s">
        <v>29</v>
      </c>
      <c r="B12" s="3">
        <f>'[1]COSTITUZIONE '!$L$45+'[3]COSTITUZIONE '!$L$45</f>
        <v>15000</v>
      </c>
      <c r="D12" s="14">
        <f>'[2]utilizzo fondo'!$B12</f>
        <v>10000</v>
      </c>
    </row>
    <row r="13" spans="1:4" x14ac:dyDescent="0.25">
      <c r="A13" s="9" t="s">
        <v>2</v>
      </c>
      <c r="B13" s="11">
        <f>SUM(B10:B12)</f>
        <v>562256.69000000006</v>
      </c>
      <c r="D13" s="26">
        <f>'[2]utilizzo fondo'!$B13</f>
        <v>554350.33200000005</v>
      </c>
    </row>
    <row r="14" spans="1:4" x14ac:dyDescent="0.25">
      <c r="A14" s="9"/>
      <c r="B14" s="11"/>
    </row>
    <row r="15" spans="1:4" x14ac:dyDescent="0.25">
      <c r="A15" s="9" t="s">
        <v>82</v>
      </c>
      <c r="B15" s="11"/>
    </row>
    <row r="17" spans="1:6" x14ac:dyDescent="0.25">
      <c r="A17" t="s">
        <v>3</v>
      </c>
    </row>
    <row r="18" spans="1:6" ht="30" x14ac:dyDescent="0.25">
      <c r="A18" s="12" t="s">
        <v>5</v>
      </c>
    </row>
    <row r="19" spans="1:6" x14ac:dyDescent="0.25">
      <c r="A19" s="16" t="s">
        <v>23</v>
      </c>
      <c r="B19" s="3">
        <v>22000</v>
      </c>
      <c r="D19" s="14">
        <f>'[2]utilizzo fondo'!$B19</f>
        <v>39931.666000000027</v>
      </c>
      <c r="E19" s="14">
        <f>E21/2</f>
        <v>39931.665000000001</v>
      </c>
      <c r="F19"/>
    </row>
    <row r="20" spans="1:6" x14ac:dyDescent="0.25">
      <c r="A20" s="16" t="s">
        <v>24</v>
      </c>
      <c r="B20" s="3">
        <v>22000</v>
      </c>
      <c r="D20" s="14">
        <f>'[2]utilizzo fondo'!$B20</f>
        <v>39931.666000000027</v>
      </c>
      <c r="E20" s="14">
        <f>E21/2</f>
        <v>39931.665000000001</v>
      </c>
      <c r="F20"/>
    </row>
    <row r="21" spans="1:6" x14ac:dyDescent="0.25">
      <c r="A21" s="12" t="s">
        <v>4</v>
      </c>
      <c r="B21" s="3">
        <v>19200</v>
      </c>
      <c r="D21" s="14">
        <f>'[2]utilizzo fondo'!$B21</f>
        <v>43500</v>
      </c>
      <c r="E21" s="14">
        <v>79863.33</v>
      </c>
      <c r="F21" s="29" t="s">
        <v>73</v>
      </c>
    </row>
    <row r="22" spans="1:6" x14ac:dyDescent="0.25">
      <c r="A22" s="12" t="s">
        <v>87</v>
      </c>
      <c r="B22" s="3">
        <v>44000</v>
      </c>
      <c r="D22" s="14"/>
      <c r="E22" s="14"/>
      <c r="F22" s="13"/>
    </row>
    <row r="23" spans="1:6" x14ac:dyDescent="0.25">
      <c r="A23" s="12" t="s">
        <v>16</v>
      </c>
      <c r="B23" s="3">
        <v>0</v>
      </c>
      <c r="D23" s="14">
        <f>'[2]utilizzo fondo'!$B22</f>
        <v>0</v>
      </c>
      <c r="E23" s="14">
        <v>70851.08</v>
      </c>
      <c r="F23" s="13" t="s">
        <v>74</v>
      </c>
    </row>
    <row r="24" spans="1:6" x14ac:dyDescent="0.25">
      <c r="A24" t="s">
        <v>17</v>
      </c>
      <c r="B24" s="3">
        <v>220000</v>
      </c>
      <c r="D24" s="14">
        <f>'[2]utilizzo fondo'!$B23</f>
        <v>229773</v>
      </c>
      <c r="E24" s="27">
        <f>(E23-E21)/E21</f>
        <v>-0.11284590812829869</v>
      </c>
      <c r="F24" s="13" t="s">
        <v>85</v>
      </c>
    </row>
    <row r="25" spans="1:6" x14ac:dyDescent="0.25">
      <c r="A25" t="s">
        <v>18</v>
      </c>
      <c r="B25" s="3">
        <v>65400</v>
      </c>
      <c r="C25" s="17" t="s">
        <v>31</v>
      </c>
      <c r="D25" s="14">
        <f>'[2]utilizzo fondo'!$B24</f>
        <v>54330</v>
      </c>
      <c r="F25"/>
    </row>
    <row r="26" spans="1:6" x14ac:dyDescent="0.25">
      <c r="A26" t="s">
        <v>19</v>
      </c>
      <c r="B26" s="3">
        <v>31400</v>
      </c>
      <c r="C26" s="17" t="s">
        <v>33</v>
      </c>
      <c r="D26" s="14">
        <f>'[2]utilizzo fondo'!$B25</f>
        <v>34333</v>
      </c>
    </row>
    <row r="27" spans="1:6" x14ac:dyDescent="0.25">
      <c r="A27" t="s">
        <v>20</v>
      </c>
      <c r="B27" s="3">
        <v>12000</v>
      </c>
      <c r="C27" s="17" t="s">
        <v>37</v>
      </c>
      <c r="D27" s="14">
        <f>'[2]utilizzo fondo'!$B26</f>
        <v>0</v>
      </c>
    </row>
    <row r="28" spans="1:6" x14ac:dyDescent="0.25">
      <c r="A28" t="s">
        <v>21</v>
      </c>
      <c r="B28" s="3">
        <v>700</v>
      </c>
      <c r="C28" s="17" t="s">
        <v>32</v>
      </c>
      <c r="D28" s="14">
        <f>'[2]utilizzo fondo'!$B27</f>
        <v>385</v>
      </c>
    </row>
    <row r="29" spans="1:6" x14ac:dyDescent="0.25">
      <c r="A29" t="s">
        <v>22</v>
      </c>
      <c r="B29" s="3">
        <v>700</v>
      </c>
      <c r="C29" s="17" t="s">
        <v>40</v>
      </c>
      <c r="D29" s="14">
        <f>'[2]utilizzo fondo'!$B28</f>
        <v>558</v>
      </c>
    </row>
    <row r="30" spans="1:6" x14ac:dyDescent="0.25">
      <c r="A30" t="s">
        <v>25</v>
      </c>
      <c r="B30" s="3">
        <v>17500</v>
      </c>
      <c r="C30" s="17" t="s">
        <v>34</v>
      </c>
      <c r="D30" s="14">
        <f>'[2]utilizzo fondo'!$B29</f>
        <v>15800</v>
      </c>
    </row>
    <row r="31" spans="1:6" x14ac:dyDescent="0.25">
      <c r="A31" t="s">
        <v>6</v>
      </c>
      <c r="B31" s="3">
        <v>17500</v>
      </c>
      <c r="C31" s="17" t="s">
        <v>35</v>
      </c>
      <c r="D31" s="14">
        <f>'[2]utilizzo fondo'!$B30</f>
        <v>17328</v>
      </c>
    </row>
    <row r="32" spans="1:6" x14ac:dyDescent="0.25">
      <c r="A32" t="s">
        <v>7</v>
      </c>
      <c r="B32" s="3">
        <v>0</v>
      </c>
      <c r="D32" s="14">
        <f>'[2]utilizzo fondo'!$B31</f>
        <v>0</v>
      </c>
    </row>
    <row r="33" spans="1:6" x14ac:dyDescent="0.25">
      <c r="A33" t="s">
        <v>8</v>
      </c>
      <c r="B33" s="3">
        <v>0</v>
      </c>
      <c r="D33" s="14">
        <f>'[2]utilizzo fondo'!$B32</f>
        <v>0</v>
      </c>
    </row>
    <row r="34" spans="1:6" x14ac:dyDescent="0.25">
      <c r="A34" t="s">
        <v>9</v>
      </c>
      <c r="B34" s="3">
        <v>0</v>
      </c>
      <c r="D34" s="14">
        <f>'[2]utilizzo fondo'!$B33</f>
        <v>0</v>
      </c>
    </row>
    <row r="35" spans="1:6" x14ac:dyDescent="0.25">
      <c r="A35" t="s">
        <v>30</v>
      </c>
      <c r="B35" s="3">
        <v>15000</v>
      </c>
      <c r="C35" s="17" t="s">
        <v>44</v>
      </c>
      <c r="D35" s="14">
        <f>'[2]utilizzo fondo'!$B34</f>
        <v>10000</v>
      </c>
    </row>
    <row r="36" spans="1:6" x14ac:dyDescent="0.25">
      <c r="A36" t="s">
        <v>10</v>
      </c>
      <c r="B36" s="3">
        <v>74856.69</v>
      </c>
      <c r="D36" s="14">
        <f>'[2]utilizzo fondo'!$B35</f>
        <v>68480</v>
      </c>
    </row>
    <row r="38" spans="1:6" x14ac:dyDescent="0.25">
      <c r="A38" s="9" t="s">
        <v>26</v>
      </c>
      <c r="B38" s="11">
        <f>SUM(B21:B37)</f>
        <v>518256.69</v>
      </c>
      <c r="C38" s="11"/>
      <c r="D38" s="11">
        <f>'[2]utilizzo fondo'!$B37</f>
        <v>474487</v>
      </c>
      <c r="E38" s="3"/>
      <c r="F38" s="11"/>
    </row>
    <row r="39" spans="1:6" x14ac:dyDescent="0.25">
      <c r="A39" s="9" t="s">
        <v>27</v>
      </c>
      <c r="B39" s="11">
        <f>B38+B19+B20</f>
        <v>562256.68999999994</v>
      </c>
      <c r="C39" s="11"/>
      <c r="D39" s="11">
        <f>'[2]utilizzo fondo'!$B38</f>
        <v>554350.33200000005</v>
      </c>
    </row>
    <row r="40" spans="1:6" s="13" customFormat="1" x14ac:dyDescent="0.25">
      <c r="A40" s="13" t="s">
        <v>88</v>
      </c>
      <c r="B40" s="14">
        <f>B39-B13</f>
        <v>0</v>
      </c>
      <c r="C40" s="14"/>
      <c r="D40" s="14"/>
      <c r="F40" s="14"/>
    </row>
    <row r="41" spans="1:6" x14ac:dyDescent="0.25">
      <c r="A41" s="13" t="s">
        <v>28</v>
      </c>
      <c r="B41" s="14">
        <f>B38-B13</f>
        <v>-44000.000000000058</v>
      </c>
      <c r="C41" s="14"/>
      <c r="D41" s="14">
        <f>'[2]utilizzo fondo'!$B39</f>
        <v>-79863.332000000053</v>
      </c>
    </row>
    <row r="42" spans="1:6" x14ac:dyDescent="0.25">
      <c r="A42" s="13"/>
      <c r="B42" s="14"/>
    </row>
    <row r="43" spans="1:6" x14ac:dyDescent="0.25">
      <c r="A43" s="13" t="s">
        <v>89</v>
      </c>
      <c r="B43" s="14"/>
    </row>
    <row r="45" spans="1:6" s="7" customFormat="1" x14ac:dyDescent="0.25">
      <c r="A45" s="7" t="s">
        <v>12</v>
      </c>
      <c r="B45" s="6" t="s">
        <v>15</v>
      </c>
      <c r="C45" s="6"/>
      <c r="D45" s="6"/>
      <c r="F45" s="6"/>
    </row>
    <row r="46" spans="1:6" s="7" customFormat="1" x14ac:dyDescent="0.25">
      <c r="B46" s="6" t="s">
        <v>15</v>
      </c>
      <c r="C46" s="6"/>
      <c r="D46" s="6"/>
      <c r="F46" s="6"/>
    </row>
    <row r="47" spans="1:6" s="7" customFormat="1" x14ac:dyDescent="0.25">
      <c r="B47" s="6" t="s">
        <v>15</v>
      </c>
      <c r="C47" s="6"/>
      <c r="D47" s="6"/>
      <c r="F47" s="6"/>
    </row>
    <row r="48" spans="1:6" s="7" customFormat="1" x14ac:dyDescent="0.25">
      <c r="B48" s="6"/>
      <c r="C48" s="6"/>
      <c r="D48" s="6"/>
      <c r="F48" s="6"/>
    </row>
    <row r="49" spans="1:6" s="7" customFormat="1" x14ac:dyDescent="0.25">
      <c r="A49" s="7" t="s">
        <v>13</v>
      </c>
      <c r="B49" s="6" t="s">
        <v>15</v>
      </c>
      <c r="C49" s="6"/>
      <c r="D49" s="6"/>
      <c r="F49" s="6"/>
    </row>
    <row r="50" spans="1:6" s="7" customFormat="1" x14ac:dyDescent="0.25">
      <c r="B50" s="6" t="s">
        <v>15</v>
      </c>
      <c r="C50" s="6"/>
      <c r="D50" s="6"/>
      <c r="F50" s="6"/>
    </row>
    <row r="51" spans="1:6" s="7" customFormat="1" x14ac:dyDescent="0.25">
      <c r="B51" s="6" t="s">
        <v>15</v>
      </c>
      <c r="C51" s="6"/>
      <c r="D51" s="6"/>
      <c r="F51" s="6"/>
    </row>
    <row r="52" spans="1:6" s="7" customFormat="1" x14ac:dyDescent="0.25">
      <c r="B52" s="6"/>
      <c r="C52" s="6"/>
      <c r="D52" s="6"/>
      <c r="F52" s="6"/>
    </row>
    <row r="53" spans="1:6" s="7" customFormat="1" x14ac:dyDescent="0.25">
      <c r="A53" s="7" t="s">
        <v>14</v>
      </c>
      <c r="B53" s="6" t="s">
        <v>15</v>
      </c>
      <c r="C53" s="6"/>
      <c r="D53" s="6"/>
      <c r="F53" s="6"/>
    </row>
    <row r="54" spans="1:6" s="7" customFormat="1" x14ac:dyDescent="0.25">
      <c r="B54" s="6" t="s">
        <v>15</v>
      </c>
      <c r="C54" s="6"/>
      <c r="D54" s="6"/>
      <c r="F54" s="6"/>
    </row>
    <row r="55" spans="1:6" s="7" customFormat="1" x14ac:dyDescent="0.25">
      <c r="B55" s="6" t="s">
        <v>15</v>
      </c>
      <c r="C55" s="6"/>
      <c r="D55" s="6"/>
      <c r="F55" s="6"/>
    </row>
    <row r="56" spans="1:6" s="7" customFormat="1" x14ac:dyDescent="0.25">
      <c r="B56" s="6" t="s">
        <v>15</v>
      </c>
      <c r="C56" s="6"/>
      <c r="D56" s="6"/>
      <c r="F56" s="6"/>
    </row>
    <row r="57" spans="1:6" s="1" customFormat="1" ht="15.75" x14ac:dyDescent="0.25">
      <c r="B57" s="2"/>
      <c r="C57" s="2"/>
      <c r="D57" s="2"/>
      <c r="F57" s="2"/>
    </row>
    <row r="58" spans="1:6" s="1" customFormat="1" ht="15.75" x14ac:dyDescent="0.25">
      <c r="A58" s="4" t="s">
        <v>11</v>
      </c>
      <c r="B58"/>
      <c r="C58"/>
      <c r="D58" s="2"/>
      <c r="F58" s="2"/>
    </row>
    <row r="59" spans="1:6" s="1" customFormat="1" ht="15.75" x14ac:dyDescent="0.25">
      <c r="A59" s="9" t="s">
        <v>82</v>
      </c>
      <c r="B59"/>
      <c r="C59"/>
      <c r="D59" s="2"/>
      <c r="F59" s="2"/>
    </row>
    <row r="60" spans="1:6" s="1" customFormat="1" ht="15.75" x14ac:dyDescent="0.25">
      <c r="A60"/>
      <c r="B60"/>
      <c r="C60"/>
      <c r="D60" s="2"/>
      <c r="F60" s="2"/>
    </row>
    <row r="61" spans="1:6" s="1" customFormat="1" ht="15.75" x14ac:dyDescent="0.25">
      <c r="A61"/>
      <c r="B61"/>
      <c r="C61"/>
      <c r="D61" s="2"/>
      <c r="F61" s="2"/>
    </row>
    <row r="62" spans="1:6" s="1" customFormat="1" ht="63" customHeight="1" x14ac:dyDescent="0.25">
      <c r="A62" s="18" t="s">
        <v>45</v>
      </c>
      <c r="B62" s="31" t="s">
        <v>79</v>
      </c>
      <c r="C62" s="31"/>
      <c r="D62" s="2"/>
      <c r="F62" s="2"/>
    </row>
    <row r="63" spans="1:6" s="1" customFormat="1" ht="57" customHeight="1" x14ac:dyDescent="0.25">
      <c r="A63" s="18" t="s">
        <v>46</v>
      </c>
      <c r="B63" s="31" t="s">
        <v>36</v>
      </c>
      <c r="C63" s="31"/>
      <c r="D63" s="2"/>
      <c r="F63" s="2"/>
    </row>
    <row r="64" spans="1:6" s="1" customFormat="1" ht="101.25" customHeight="1" x14ac:dyDescent="0.25">
      <c r="A64" s="18" t="s">
        <v>66</v>
      </c>
      <c r="B64" s="31" t="s">
        <v>76</v>
      </c>
      <c r="C64" s="31"/>
      <c r="D64" s="2"/>
      <c r="F64" s="2"/>
    </row>
    <row r="65" spans="1:7" s="1" customFormat="1" ht="66.75" customHeight="1" x14ac:dyDescent="0.25">
      <c r="A65" s="18" t="s">
        <v>47</v>
      </c>
      <c r="B65" s="31" t="s">
        <v>39</v>
      </c>
      <c r="C65" s="31"/>
      <c r="D65" s="2"/>
      <c r="F65" s="2"/>
      <c r="G65" s="22"/>
    </row>
    <row r="66" spans="1:7" s="1" customFormat="1" ht="67.5" customHeight="1" x14ac:dyDescent="0.25">
      <c r="A66" s="18" t="s">
        <v>48</v>
      </c>
      <c r="B66" s="31" t="s">
        <v>41</v>
      </c>
      <c r="C66" s="31"/>
      <c r="D66" s="2"/>
      <c r="F66" s="2"/>
    </row>
    <row r="67" spans="1:7" s="1" customFormat="1" ht="67.5" customHeight="1" x14ac:dyDescent="0.25">
      <c r="A67" s="18" t="s">
        <v>49</v>
      </c>
      <c r="B67" s="31" t="s">
        <v>42</v>
      </c>
      <c r="C67" s="31"/>
      <c r="D67" s="2"/>
      <c r="F67" s="2"/>
    </row>
    <row r="68" spans="1:7" s="1" customFormat="1" ht="57.75" customHeight="1" x14ac:dyDescent="0.25">
      <c r="A68" s="18" t="s">
        <v>50</v>
      </c>
      <c r="B68" s="31" t="s">
        <v>77</v>
      </c>
      <c r="C68" s="31"/>
      <c r="D68" s="2"/>
      <c r="F68" s="2"/>
    </row>
    <row r="69" spans="1:7" s="1" customFormat="1" ht="51" customHeight="1" x14ac:dyDescent="0.25">
      <c r="A69" s="18" t="s">
        <v>51</v>
      </c>
      <c r="B69" s="31" t="s">
        <v>78</v>
      </c>
      <c r="C69" s="31"/>
      <c r="D69" s="2"/>
      <c r="F69" s="2"/>
    </row>
    <row r="70" spans="1:7" x14ac:dyDescent="0.25">
      <c r="B70"/>
      <c r="C70"/>
    </row>
    <row r="71" spans="1:7" x14ac:dyDescent="0.25">
      <c r="A71" s="13" t="s">
        <v>89</v>
      </c>
      <c r="B71"/>
      <c r="C71" s="14"/>
    </row>
    <row r="72" spans="1:7" x14ac:dyDescent="0.25">
      <c r="B72"/>
    </row>
    <row r="73" spans="1:7" x14ac:dyDescent="0.25">
      <c r="A73" s="7" t="s">
        <v>12</v>
      </c>
      <c r="B73" s="6" t="s">
        <v>15</v>
      </c>
    </row>
    <row r="74" spans="1:7" x14ac:dyDescent="0.25">
      <c r="A74" s="7"/>
      <c r="B74" s="6" t="s">
        <v>15</v>
      </c>
    </row>
    <row r="75" spans="1:7" x14ac:dyDescent="0.25">
      <c r="A75" s="7"/>
      <c r="B75" s="6" t="s">
        <v>15</v>
      </c>
    </row>
    <row r="76" spans="1:7" x14ac:dyDescent="0.25">
      <c r="A76" s="7"/>
      <c r="B76" s="6"/>
    </row>
    <row r="77" spans="1:7" x14ac:dyDescent="0.25">
      <c r="A77" s="7" t="s">
        <v>13</v>
      </c>
      <c r="B77" s="6" t="s">
        <v>15</v>
      </c>
    </row>
    <row r="78" spans="1:7" x14ac:dyDescent="0.25">
      <c r="A78" s="7"/>
      <c r="B78" s="6" t="s">
        <v>15</v>
      </c>
    </row>
    <row r="79" spans="1:7" x14ac:dyDescent="0.25">
      <c r="A79" s="7"/>
      <c r="B79" s="6" t="s">
        <v>15</v>
      </c>
    </row>
    <row r="80" spans="1:7" x14ac:dyDescent="0.25">
      <c r="A80" s="7"/>
      <c r="B80" s="6"/>
    </row>
    <row r="81" spans="1:6" x14ac:dyDescent="0.25">
      <c r="A81" s="7" t="s">
        <v>14</v>
      </c>
      <c r="B81" s="6" t="s">
        <v>15</v>
      </c>
    </row>
    <row r="82" spans="1:6" x14ac:dyDescent="0.25">
      <c r="A82" s="7"/>
      <c r="B82" s="6" t="s">
        <v>15</v>
      </c>
    </row>
    <row r="83" spans="1:6" x14ac:dyDescent="0.25">
      <c r="A83" s="7"/>
      <c r="B83" s="6" t="s">
        <v>15</v>
      </c>
    </row>
    <row r="84" spans="1:6" x14ac:dyDescent="0.25">
      <c r="A84" s="7"/>
      <c r="B84" s="6" t="s">
        <v>15</v>
      </c>
    </row>
    <row r="85" spans="1:6" x14ac:dyDescent="0.25">
      <c r="A85" s="7"/>
      <c r="B85" s="6" t="s">
        <v>15</v>
      </c>
    </row>
    <row r="86" spans="1:6" x14ac:dyDescent="0.25">
      <c r="A86" s="7"/>
      <c r="B86" s="6" t="s">
        <v>15</v>
      </c>
    </row>
    <row r="88" spans="1:6" s="1" customFormat="1" ht="15.75" x14ac:dyDescent="0.25">
      <c r="A88" s="4" t="s">
        <v>11</v>
      </c>
      <c r="B88"/>
      <c r="C88"/>
      <c r="D88" s="2"/>
      <c r="F88" s="2"/>
    </row>
    <row r="89" spans="1:6" s="1" customFormat="1" ht="15.75" x14ac:dyDescent="0.25">
      <c r="A89" s="9" t="s">
        <v>82</v>
      </c>
      <c r="B89"/>
      <c r="C89"/>
      <c r="D89" s="2"/>
      <c r="F89" s="2"/>
    </row>
    <row r="92" spans="1:6" ht="15.75" x14ac:dyDescent="0.25">
      <c r="A92" s="19" t="s">
        <v>52</v>
      </c>
      <c r="B92" s="2"/>
      <c r="C92" s="2"/>
      <c r="D92" s="2"/>
    </row>
    <row r="93" spans="1:6" ht="15.75" x14ac:dyDescent="0.25">
      <c r="A93" s="1"/>
      <c r="B93" s="2"/>
      <c r="C93" s="2"/>
      <c r="D93" s="2"/>
    </row>
    <row r="94" spans="1:6" ht="15.75" x14ac:dyDescent="0.25">
      <c r="A94" s="1"/>
      <c r="B94" s="2"/>
      <c r="C94" s="2"/>
      <c r="D94" s="2"/>
    </row>
    <row r="95" spans="1:6" ht="15.75" x14ac:dyDescent="0.25">
      <c r="A95" s="1"/>
      <c r="B95" s="2"/>
      <c r="C95" s="2"/>
      <c r="D95" s="2"/>
    </row>
    <row r="96" spans="1:6" ht="15.75" x14ac:dyDescent="0.25">
      <c r="A96" s="1" t="s">
        <v>53</v>
      </c>
      <c r="B96" s="2">
        <v>36</v>
      </c>
      <c r="C96" s="2"/>
      <c r="D96" s="2"/>
    </row>
    <row r="97" spans="1:5" ht="15.75" x14ac:dyDescent="0.25">
      <c r="A97" s="1" t="s">
        <v>54</v>
      </c>
      <c r="B97" s="2">
        <v>52</v>
      </c>
      <c r="C97" s="2"/>
      <c r="D97" s="2"/>
    </row>
    <row r="98" spans="1:5" ht="15.75" x14ac:dyDescent="0.25">
      <c r="A98" s="1" t="s">
        <v>55</v>
      </c>
      <c r="B98" s="2">
        <f>B96*B97</f>
        <v>1872</v>
      </c>
      <c r="C98" s="2"/>
      <c r="D98" s="2"/>
    </row>
    <row r="99" spans="1:5" ht="15.75" x14ac:dyDescent="0.25">
      <c r="A99" s="1"/>
      <c r="B99" s="2"/>
      <c r="C99" s="2"/>
      <c r="D99" s="2"/>
    </row>
    <row r="100" spans="1:5" ht="15.75" x14ac:dyDescent="0.25">
      <c r="A100" s="1"/>
      <c r="B100" s="20" t="s">
        <v>64</v>
      </c>
      <c r="C100" s="20" t="s">
        <v>65</v>
      </c>
      <c r="D100" s="2"/>
    </row>
    <row r="101" spans="1:5" ht="15.75" x14ac:dyDescent="0.25">
      <c r="A101" s="1" t="s">
        <v>56</v>
      </c>
      <c r="B101" s="2">
        <v>36</v>
      </c>
      <c r="C101" s="2">
        <v>32</v>
      </c>
      <c r="D101" s="2"/>
    </row>
    <row r="102" spans="1:5" ht="15.75" x14ac:dyDescent="0.25">
      <c r="A102" s="1" t="s">
        <v>57</v>
      </c>
      <c r="B102" s="2">
        <f>B101*6</f>
        <v>216</v>
      </c>
      <c r="C102" s="2">
        <f>7.2*32</f>
        <v>230.4</v>
      </c>
      <c r="D102" s="2"/>
    </row>
    <row r="103" spans="1:5" ht="15.75" x14ac:dyDescent="0.25">
      <c r="A103" s="1"/>
      <c r="B103" s="2"/>
      <c r="C103" s="2"/>
      <c r="D103" s="2"/>
    </row>
    <row r="104" spans="1:5" ht="15.75" x14ac:dyDescent="0.25">
      <c r="A104" s="1" t="s">
        <v>55</v>
      </c>
      <c r="B104" s="2">
        <f>B98-B102</f>
        <v>1656</v>
      </c>
      <c r="C104" s="2">
        <f>B98-C102</f>
        <v>1641.6</v>
      </c>
      <c r="D104" s="2"/>
    </row>
    <row r="105" spans="1:5" ht="15.75" x14ac:dyDescent="0.25">
      <c r="A105" s="1"/>
      <c r="B105" s="2"/>
      <c r="C105" s="2"/>
      <c r="D105" s="2"/>
    </row>
    <row r="106" spans="1:5" ht="15.75" x14ac:dyDescent="0.25">
      <c r="A106" s="1"/>
      <c r="B106" s="2"/>
      <c r="C106" s="2"/>
      <c r="D106" s="2"/>
    </row>
    <row r="107" spans="1:5" ht="39.950000000000003" customHeight="1" x14ac:dyDescent="0.25">
      <c r="A107" t="s">
        <v>58</v>
      </c>
      <c r="B107" s="3">
        <v>1656</v>
      </c>
      <c r="C107" s="3">
        <f>1656-36</f>
        <v>1620</v>
      </c>
      <c r="D107" s="17">
        <v>1</v>
      </c>
      <c r="E107" s="12" t="s">
        <v>67</v>
      </c>
    </row>
    <row r="108" spans="1:5" ht="39.950000000000003" customHeight="1" x14ac:dyDescent="0.25">
      <c r="A108" t="s">
        <v>59</v>
      </c>
      <c r="B108" s="3">
        <v>1619</v>
      </c>
      <c r="C108" s="3">
        <f>1656-72</f>
        <v>1584</v>
      </c>
      <c r="D108" s="17">
        <v>0.8</v>
      </c>
      <c r="E108" s="12" t="s">
        <v>68</v>
      </c>
    </row>
    <row r="109" spans="1:5" ht="39.950000000000003" customHeight="1" x14ac:dyDescent="0.25">
      <c r="A109" t="s">
        <v>60</v>
      </c>
      <c r="B109" s="3">
        <v>1583</v>
      </c>
      <c r="C109" s="3">
        <f>1656-72-72</f>
        <v>1512</v>
      </c>
      <c r="D109" s="17">
        <v>0.5</v>
      </c>
      <c r="E109" s="12" t="s">
        <v>69</v>
      </c>
    </row>
    <row r="110" spans="1:5" ht="39.950000000000003" customHeight="1" x14ac:dyDescent="0.25">
      <c r="A110" t="s">
        <v>61</v>
      </c>
      <c r="B110" s="3">
        <v>1511</v>
      </c>
      <c r="C110" s="3">
        <f>1656-72-72-72</f>
        <v>1440</v>
      </c>
      <c r="D110" s="17">
        <v>0.3</v>
      </c>
      <c r="E110" s="12" t="s">
        <v>70</v>
      </c>
    </row>
    <row r="111" spans="1:5" ht="39.950000000000003" customHeight="1" x14ac:dyDescent="0.25">
      <c r="A111" t="s">
        <v>62</v>
      </c>
      <c r="B111" s="3">
        <v>1439</v>
      </c>
      <c r="C111" s="3">
        <f>1656-144-144</f>
        <v>1368</v>
      </c>
      <c r="D111" s="17">
        <v>0.1</v>
      </c>
      <c r="E111" s="12" t="s">
        <v>71</v>
      </c>
    </row>
    <row r="112" spans="1:5" ht="39.950000000000003" customHeight="1" x14ac:dyDescent="0.25">
      <c r="A112" t="s">
        <v>63</v>
      </c>
      <c r="B112" s="3">
        <v>1367</v>
      </c>
      <c r="C112" s="3">
        <v>0</v>
      </c>
      <c r="D112" s="17">
        <v>0</v>
      </c>
      <c r="E112" s="12" t="s">
        <v>72</v>
      </c>
    </row>
    <row r="114" spans="1:3" x14ac:dyDescent="0.25">
      <c r="A114" s="13" t="s">
        <v>89</v>
      </c>
      <c r="B114"/>
      <c r="C114" s="14"/>
    </row>
    <row r="115" spans="1:3" x14ac:dyDescent="0.25">
      <c r="B115"/>
    </row>
    <row r="116" spans="1:3" x14ac:dyDescent="0.25">
      <c r="A116" s="7" t="s">
        <v>12</v>
      </c>
      <c r="B116" s="6" t="s">
        <v>15</v>
      </c>
      <c r="C116" s="17" t="s">
        <v>75</v>
      </c>
    </row>
    <row r="117" spans="1:3" x14ac:dyDescent="0.25">
      <c r="A117" s="7"/>
      <c r="B117" s="6" t="s">
        <v>15</v>
      </c>
    </row>
    <row r="118" spans="1:3" x14ac:dyDescent="0.25">
      <c r="A118" s="7"/>
      <c r="B118" s="6" t="s">
        <v>15</v>
      </c>
    </row>
    <row r="119" spans="1:3" x14ac:dyDescent="0.25">
      <c r="A119" s="7"/>
      <c r="B119" s="6"/>
    </row>
    <row r="120" spans="1:3" x14ac:dyDescent="0.25">
      <c r="A120" s="7" t="s">
        <v>13</v>
      </c>
      <c r="B120" s="6" t="s">
        <v>15</v>
      </c>
      <c r="C120" s="17" t="s">
        <v>75</v>
      </c>
    </row>
    <row r="121" spans="1:3" x14ac:dyDescent="0.25">
      <c r="A121" s="7"/>
      <c r="B121" s="6" t="s">
        <v>15</v>
      </c>
    </row>
    <row r="122" spans="1:3" x14ac:dyDescent="0.25">
      <c r="A122" s="7"/>
      <c r="B122" s="6" t="s">
        <v>15</v>
      </c>
    </row>
    <row r="123" spans="1:3" x14ac:dyDescent="0.25">
      <c r="A123" s="7"/>
      <c r="B123" s="6"/>
    </row>
    <row r="124" spans="1:3" x14ac:dyDescent="0.25">
      <c r="A124" s="7" t="s">
        <v>14</v>
      </c>
      <c r="B124" s="6" t="s">
        <v>15</v>
      </c>
      <c r="C124" s="17" t="s">
        <v>75</v>
      </c>
    </row>
    <row r="125" spans="1:3" x14ac:dyDescent="0.25">
      <c r="A125" s="7"/>
      <c r="B125" s="6" t="s">
        <v>15</v>
      </c>
    </row>
    <row r="126" spans="1:3" x14ac:dyDescent="0.25">
      <c r="A126" s="7"/>
      <c r="B126" s="6" t="s">
        <v>15</v>
      </c>
    </row>
    <row r="127" spans="1:3" x14ac:dyDescent="0.25">
      <c r="A127" s="7"/>
      <c r="B127" s="6" t="s">
        <v>15</v>
      </c>
    </row>
    <row r="128" spans="1:3" x14ac:dyDescent="0.25">
      <c r="A128" s="7"/>
      <c r="B128" s="6" t="s">
        <v>15</v>
      </c>
    </row>
    <row r="129" spans="1:5" x14ac:dyDescent="0.25">
      <c r="A129" s="7"/>
      <c r="B129" s="6" t="s">
        <v>15</v>
      </c>
    </row>
    <row r="133" spans="1:5" x14ac:dyDescent="0.25">
      <c r="A133" s="4" t="s">
        <v>11</v>
      </c>
      <c r="B133"/>
      <c r="C133"/>
    </row>
    <row r="134" spans="1:5" x14ac:dyDescent="0.25">
      <c r="A134" s="9" t="s">
        <v>84</v>
      </c>
      <c r="B134"/>
      <c r="C134"/>
    </row>
    <row r="135" spans="1:5" x14ac:dyDescent="0.25">
      <c r="B135"/>
      <c r="C135"/>
    </row>
    <row r="136" spans="1:5" x14ac:dyDescent="0.25">
      <c r="B136"/>
      <c r="C136"/>
    </row>
    <row r="137" spans="1:5" ht="51" customHeight="1" x14ac:dyDescent="0.25">
      <c r="A137" s="18">
        <v>1</v>
      </c>
      <c r="B137" s="12" t="s">
        <v>18</v>
      </c>
      <c r="C137" s="30" t="s">
        <v>79</v>
      </c>
      <c r="D137" s="30"/>
      <c r="E137" s="30"/>
    </row>
    <row r="138" spans="1:5" ht="42" customHeight="1" x14ac:dyDescent="0.25">
      <c r="A138" s="18">
        <v>2</v>
      </c>
      <c r="B138" s="12" t="s">
        <v>19</v>
      </c>
      <c r="C138" s="30" t="s">
        <v>36</v>
      </c>
      <c r="D138" s="30"/>
      <c r="E138" s="30"/>
    </row>
    <row r="139" spans="1:5" ht="44.25" customHeight="1" x14ac:dyDescent="0.25">
      <c r="A139" s="18">
        <v>3</v>
      </c>
      <c r="B139" s="12" t="s">
        <v>21</v>
      </c>
      <c r="C139" s="30" t="s">
        <v>38</v>
      </c>
      <c r="D139" s="30"/>
      <c r="E139" s="30"/>
    </row>
    <row r="140" spans="1:5" ht="48.75" customHeight="1" x14ac:dyDescent="0.25">
      <c r="A140" s="18">
        <v>4</v>
      </c>
      <c r="B140" s="12" t="s">
        <v>21</v>
      </c>
      <c r="C140" s="30" t="s">
        <v>39</v>
      </c>
      <c r="D140" s="30"/>
      <c r="E140" s="30"/>
    </row>
    <row r="141" spans="1:5" ht="42.75" customHeight="1" x14ac:dyDescent="0.25">
      <c r="A141" s="18">
        <v>5</v>
      </c>
      <c r="B141" s="12" t="s">
        <v>22</v>
      </c>
      <c r="C141" s="30" t="s">
        <v>41</v>
      </c>
      <c r="D141" s="30"/>
      <c r="E141" s="30"/>
    </row>
    <row r="142" spans="1:5" ht="45" customHeight="1" x14ac:dyDescent="0.25">
      <c r="A142" s="18">
        <v>6</v>
      </c>
      <c r="B142" s="12" t="s">
        <v>25</v>
      </c>
      <c r="C142" s="30" t="s">
        <v>42</v>
      </c>
      <c r="D142" s="30"/>
      <c r="E142" s="30"/>
    </row>
    <row r="143" spans="1:5" ht="59.25" customHeight="1" x14ac:dyDescent="0.25">
      <c r="A143" s="18">
        <v>7</v>
      </c>
      <c r="B143" s="12" t="s">
        <v>43</v>
      </c>
      <c r="C143" s="30" t="s">
        <v>77</v>
      </c>
      <c r="D143" s="30"/>
      <c r="E143" s="30"/>
    </row>
    <row r="144" spans="1:5" ht="51.75" customHeight="1" x14ac:dyDescent="0.25">
      <c r="A144" s="18">
        <v>8</v>
      </c>
      <c r="B144" s="12" t="s">
        <v>30</v>
      </c>
      <c r="C144" s="30" t="s">
        <v>90</v>
      </c>
      <c r="D144" s="30"/>
      <c r="E144" s="30"/>
    </row>
    <row r="145" spans="1:3" x14ac:dyDescent="0.25">
      <c r="B145"/>
      <c r="C145"/>
    </row>
    <row r="146" spans="1:3" x14ac:dyDescent="0.25">
      <c r="B146"/>
      <c r="C146"/>
    </row>
    <row r="147" spans="1:3" x14ac:dyDescent="0.25">
      <c r="A147" s="13" t="s">
        <v>83</v>
      </c>
      <c r="B147"/>
      <c r="C147" s="14"/>
    </row>
    <row r="148" spans="1:3" x14ac:dyDescent="0.25">
      <c r="B148"/>
    </row>
    <row r="149" spans="1:3" x14ac:dyDescent="0.25">
      <c r="B149" s="7" t="s">
        <v>12</v>
      </c>
      <c r="C149" s="6" t="s">
        <v>15</v>
      </c>
    </row>
    <row r="150" spans="1:3" x14ac:dyDescent="0.25">
      <c r="B150" s="7"/>
      <c r="C150" s="6" t="s">
        <v>15</v>
      </c>
    </row>
    <row r="151" spans="1:3" x14ac:dyDescent="0.25">
      <c r="B151" s="7"/>
      <c r="C151" s="6" t="s">
        <v>15</v>
      </c>
    </row>
    <row r="152" spans="1:3" x14ac:dyDescent="0.25">
      <c r="B152" s="7"/>
      <c r="C152" s="6"/>
    </row>
    <row r="153" spans="1:3" x14ac:dyDescent="0.25">
      <c r="B153" s="7" t="s">
        <v>13</v>
      </c>
      <c r="C153" s="6" t="s">
        <v>15</v>
      </c>
    </row>
    <row r="154" spans="1:3" x14ac:dyDescent="0.25">
      <c r="B154" s="7"/>
      <c r="C154" s="6" t="s">
        <v>15</v>
      </c>
    </row>
    <row r="155" spans="1:3" x14ac:dyDescent="0.25">
      <c r="B155" s="7"/>
      <c r="C155" s="6" t="s">
        <v>15</v>
      </c>
    </row>
    <row r="156" spans="1:3" x14ac:dyDescent="0.25">
      <c r="B156" s="7"/>
      <c r="C156" s="6"/>
    </row>
    <row r="157" spans="1:3" x14ac:dyDescent="0.25">
      <c r="B157" s="7" t="s">
        <v>14</v>
      </c>
      <c r="C157" s="6" t="s">
        <v>15</v>
      </c>
    </row>
    <row r="158" spans="1:3" x14ac:dyDescent="0.25">
      <c r="B158" s="7"/>
      <c r="C158" s="6" t="s">
        <v>15</v>
      </c>
    </row>
    <row r="159" spans="1:3" x14ac:dyDescent="0.25">
      <c r="B159" s="7"/>
      <c r="C159" s="6" t="s">
        <v>15</v>
      </c>
    </row>
    <row r="160" spans="1:3" x14ac:dyDescent="0.25">
      <c r="B160" s="7"/>
      <c r="C160" s="6" t="s">
        <v>15</v>
      </c>
    </row>
    <row r="161" spans="2:3" x14ac:dyDescent="0.25">
      <c r="B161" s="7"/>
      <c r="C161" s="6" t="s">
        <v>15</v>
      </c>
    </row>
    <row r="162" spans="2:3" x14ac:dyDescent="0.25">
      <c r="B162"/>
      <c r="C162"/>
    </row>
  </sheetData>
  <mergeCells count="16">
    <mergeCell ref="B68:C68"/>
    <mergeCell ref="B69:C69"/>
    <mergeCell ref="B62:C62"/>
    <mergeCell ref="B63:C63"/>
    <mergeCell ref="B64:C64"/>
    <mergeCell ref="B65:C65"/>
    <mergeCell ref="B66:C66"/>
    <mergeCell ref="B67:C67"/>
    <mergeCell ref="C142:E142"/>
    <mergeCell ref="C143:E143"/>
    <mergeCell ref="C144:E144"/>
    <mergeCell ref="C137:E137"/>
    <mergeCell ref="C138:E138"/>
    <mergeCell ref="C139:E139"/>
    <mergeCell ref="C140:E140"/>
    <mergeCell ref="C141:E141"/>
  </mergeCells>
  <printOptions gridLines="1"/>
  <pageMargins left="0.7" right="0.7" top="0.75" bottom="0.75" header="0.3" footer="0.3"/>
  <pageSetup paperSize="9" scale="56" orientation="landscape" horizontalDpi="4294967294" verticalDpi="4294967294" r:id="rId1"/>
  <rowBreaks count="3" manualBreakCount="3">
    <brk id="57" max="16383" man="1"/>
    <brk id="87" max="5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utilizzo fondo</vt:lpstr>
      <vt:lpstr>'utilizzo fondo'!Area_stampa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Mauro Pisani</cp:lastModifiedBy>
  <cp:lastPrinted>2022-11-26T08:35:00Z</cp:lastPrinted>
  <dcterms:created xsi:type="dcterms:W3CDTF">2011-06-21T08:56:58Z</dcterms:created>
  <dcterms:modified xsi:type="dcterms:W3CDTF">2023-01-23T08:11:31Z</dcterms:modified>
</cp:coreProperties>
</file>